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abo\Desktop\"/>
    </mc:Choice>
  </mc:AlternateContent>
  <xr:revisionPtr revIDLastSave="0" documentId="13_ncr:1_{2A0D06DE-D9D1-4067-B7BD-31C1CEDDF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асче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  <c r="C9" i="1"/>
  <c r="C6" i="1"/>
  <c r="C14" i="1"/>
  <c r="C12" i="1"/>
  <c r="C13" i="1" s="1"/>
  <c r="C7" i="1"/>
  <c r="D14" i="1"/>
  <c r="F12" i="1"/>
  <c r="E12" i="1"/>
  <c r="E13" i="1" s="1"/>
  <c r="D12" i="1"/>
  <c r="D13" i="1" s="1"/>
  <c r="C16" i="1" l="1"/>
  <c r="C17" i="1" s="1"/>
  <c r="E16" i="1"/>
  <c r="E17" i="1" s="1"/>
  <c r="D16" i="1"/>
  <c r="D17" i="1" s="1"/>
  <c r="F13" i="1"/>
  <c r="F16" i="1"/>
  <c r="F17" i="1" s="1"/>
</calcChain>
</file>

<file path=xl/sharedStrings.xml><?xml version="1.0" encoding="utf-8"?>
<sst xmlns="http://schemas.openxmlformats.org/spreadsheetml/2006/main" count="17" uniqueCount="17">
  <si>
    <t>Расходы, в т.ч НДС</t>
  </si>
  <si>
    <t>Прочие расходы, без НДС</t>
  </si>
  <si>
    <t>Выбор ставки НДС</t>
  </si>
  <si>
    <t xml:space="preserve">НДС к уплате </t>
  </si>
  <si>
    <t>Доход без НДС</t>
  </si>
  <si>
    <t>НДС к вычету</t>
  </si>
  <si>
    <t>Увеличение налоговой нагрузки за счет НДС</t>
  </si>
  <si>
    <t>Чистый доход</t>
  </si>
  <si>
    <t>Плановые данные для расчета</t>
  </si>
  <si>
    <t>Показатели</t>
  </si>
  <si>
    <t>Налогооблагаемый доход (УСН 6)</t>
  </si>
  <si>
    <t>Налогооблагаемый доход (УСН 15)</t>
  </si>
  <si>
    <t>Ставка УСН</t>
  </si>
  <si>
    <t>Расчет налоговой нагрузки при выборе ставки НДС для УСН</t>
  </si>
  <si>
    <t>Выручка (в т.ч НДС для 2026 г)</t>
  </si>
  <si>
    <t xml:space="preserve">Чистый доход </t>
  </si>
  <si>
    <t>Снижение УСН за счет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</si>
</sst>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9" fontId="0" fillId="0" borderId="0" xfId="0" applyNumberFormat="1"/>
    <xf numFmtId="0" fontId="5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9" fontId="0" fillId="0" borderId="0" xfId="0" applyNumberFormat="1" applyProtection="1">
      <protection hidden="1"/>
    </xf>
    <xf numFmtId="0" fontId="4" fillId="0" borderId="3" xfId="0" applyFont="1" applyBorder="1" applyProtection="1">
      <protection hidden="1"/>
    </xf>
    <xf numFmtId="0" fontId="4" fillId="2" borderId="4" xfId="0" applyFont="1" applyFill="1" applyBorder="1" applyProtection="1">
      <protection hidden="1"/>
    </xf>
    <xf numFmtId="0" fontId="0" fillId="0" borderId="0" xfId="0" applyProtection="1">
      <protection hidden="1"/>
    </xf>
    <xf numFmtId="0" fontId="4" fillId="0" borderId="4" xfId="0" applyFont="1" applyBorder="1" applyProtection="1">
      <protection hidden="1"/>
    </xf>
    <xf numFmtId="0" fontId="4" fillId="0" borderId="19" xfId="0" applyFont="1" applyBorder="1" applyProtection="1">
      <protection hidden="1"/>
    </xf>
    <xf numFmtId="0" fontId="4" fillId="2" borderId="20" xfId="0" applyFont="1" applyFill="1" applyBorder="1" applyProtection="1">
      <protection hidden="1"/>
    </xf>
    <xf numFmtId="0" fontId="4" fillId="0" borderId="5" xfId="0" applyFont="1" applyBorder="1" applyProtection="1">
      <protection hidden="1"/>
    </xf>
    <xf numFmtId="0" fontId="6" fillId="0" borderId="6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7" xfId="0" applyFont="1" applyBorder="1" applyProtection="1">
      <protection hidden="1"/>
    </xf>
    <xf numFmtId="9" fontId="2" fillId="0" borderId="14" xfId="0" applyNumberFormat="1" applyFont="1" applyBorder="1" applyProtection="1">
      <protection hidden="1"/>
    </xf>
    <xf numFmtId="9" fontId="2" fillId="0" borderId="15" xfId="0" applyNumberFormat="1" applyFont="1" applyBorder="1" applyProtection="1">
      <protection hidden="1"/>
    </xf>
    <xf numFmtId="9" fontId="2" fillId="0" borderId="7" xfId="0" applyNumberFormat="1" applyFont="1" applyBorder="1" applyProtection="1">
      <protection hidden="1"/>
    </xf>
    <xf numFmtId="0" fontId="2" fillId="0" borderId="16" xfId="0" applyFont="1" applyBorder="1" applyProtection="1">
      <protection hidden="1"/>
    </xf>
    <xf numFmtId="1" fontId="2" fillId="0" borderId="12" xfId="0" applyNumberFormat="1" applyFont="1" applyBorder="1" applyProtection="1">
      <protection hidden="1"/>
    </xf>
    <xf numFmtId="1" fontId="2" fillId="0" borderId="13" xfId="0" applyNumberFormat="1" applyFont="1" applyBorder="1" applyProtection="1">
      <protection hidden="1"/>
    </xf>
    <xf numFmtId="1" fontId="2" fillId="0" borderId="16" xfId="0" applyNumberFormat="1" applyFont="1" applyBorder="1" applyProtection="1">
      <protection hidden="1"/>
    </xf>
    <xf numFmtId="0" fontId="2" fillId="0" borderId="17" xfId="0" applyFont="1" applyBorder="1" applyProtection="1">
      <protection hidden="1"/>
    </xf>
    <xf numFmtId="1" fontId="2" fillId="0" borderId="8" xfId="0" applyNumberFormat="1" applyFont="1" applyBorder="1" applyProtection="1">
      <protection hidden="1"/>
    </xf>
    <xf numFmtId="1" fontId="2" fillId="0" borderId="9" xfId="0" applyNumberFormat="1" applyFont="1" applyBorder="1" applyProtection="1">
      <protection hidden="1"/>
    </xf>
    <xf numFmtId="1" fontId="2" fillId="0" borderId="17" xfId="0" applyNumberFormat="1" applyFont="1" applyBorder="1" applyProtection="1">
      <protection hidden="1"/>
    </xf>
    <xf numFmtId="0" fontId="2" fillId="5" borderId="17" xfId="0" applyFont="1" applyFill="1" applyBorder="1" applyProtection="1">
      <protection hidden="1"/>
    </xf>
    <xf numFmtId="1" fontId="2" fillId="5" borderId="8" xfId="0" applyNumberFormat="1" applyFont="1" applyFill="1" applyBorder="1" applyProtection="1">
      <protection hidden="1"/>
    </xf>
    <xf numFmtId="1" fontId="2" fillId="5" borderId="9" xfId="0" applyNumberFormat="1" applyFont="1" applyFill="1" applyBorder="1" applyProtection="1">
      <protection hidden="1"/>
    </xf>
    <xf numFmtId="1" fontId="2" fillId="5" borderId="17" xfId="0" applyNumberFormat="1" applyFont="1" applyFill="1" applyBorder="1" applyProtection="1">
      <protection hidden="1"/>
    </xf>
    <xf numFmtId="0" fontId="2" fillId="3" borderId="17" xfId="0" applyFont="1" applyFill="1" applyBorder="1" applyAlignment="1" applyProtection="1">
      <alignment horizontal="left" vertical="distributed"/>
      <protection hidden="1"/>
    </xf>
    <xf numFmtId="1" fontId="2" fillId="3" borderId="8" xfId="0" applyNumberFormat="1" applyFont="1" applyFill="1" applyBorder="1" applyProtection="1">
      <protection hidden="1"/>
    </xf>
    <xf numFmtId="1" fontId="2" fillId="3" borderId="9" xfId="0" applyNumberFormat="1" applyFont="1" applyFill="1" applyBorder="1" applyProtection="1">
      <protection hidden="1"/>
    </xf>
    <xf numFmtId="1" fontId="2" fillId="3" borderId="17" xfId="0" applyNumberFormat="1" applyFont="1" applyFill="1" applyBorder="1" applyProtection="1">
      <protection hidden="1"/>
    </xf>
    <xf numFmtId="0" fontId="2" fillId="4" borderId="18" xfId="0" applyFont="1" applyFill="1" applyBorder="1" applyProtection="1">
      <protection hidden="1"/>
    </xf>
    <xf numFmtId="1" fontId="2" fillId="4" borderId="10" xfId="0" applyNumberFormat="1" applyFont="1" applyFill="1" applyBorder="1" applyProtection="1">
      <protection hidden="1"/>
    </xf>
    <xf numFmtId="1" fontId="2" fillId="4" borderId="11" xfId="0" applyNumberFormat="1" applyFont="1" applyFill="1" applyBorder="1" applyProtection="1">
      <protection hidden="1"/>
    </xf>
    <xf numFmtId="1" fontId="2" fillId="4" borderId="18" xfId="0" applyNumberFormat="1" applyFont="1" applyFill="1" applyBorder="1" applyProtection="1"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workbookViewId="0">
      <selection activeCell="C9" sqref="C9"/>
    </sheetView>
  </sheetViews>
  <sheetFormatPr defaultRowHeight="15" x14ac:dyDescent="0.25"/>
  <cols>
    <col min="2" max="2" width="43.5703125" customWidth="1"/>
    <col min="3" max="3" width="18.42578125" customWidth="1"/>
    <col min="4" max="4" width="16.28515625" customWidth="1"/>
    <col min="5" max="5" width="17.42578125" customWidth="1"/>
    <col min="6" max="6" width="15.42578125" customWidth="1"/>
    <col min="7" max="7" width="16.28515625" customWidth="1"/>
  </cols>
  <sheetData>
    <row r="1" spans="2:7" ht="47.25" customHeight="1" thickBot="1" x14ac:dyDescent="0.3">
      <c r="B1" s="2" t="s">
        <v>13</v>
      </c>
      <c r="C1" s="2"/>
      <c r="D1" s="2"/>
      <c r="E1" s="2"/>
      <c r="F1" s="2"/>
    </row>
    <row r="2" spans="2:7" ht="21.75" thickTop="1" x14ac:dyDescent="0.35">
      <c r="B2" s="3" t="s">
        <v>8</v>
      </c>
      <c r="C2" s="4"/>
      <c r="D2" s="5"/>
      <c r="E2" s="5"/>
      <c r="F2" s="5"/>
      <c r="G2" s="1"/>
    </row>
    <row r="3" spans="2:7" ht="18.75" x14ac:dyDescent="0.3">
      <c r="B3" s="6" t="s">
        <v>14</v>
      </c>
      <c r="C3" s="7">
        <v>350000000</v>
      </c>
      <c r="D3" s="8"/>
      <c r="E3" s="8"/>
      <c r="F3" s="8"/>
    </row>
    <row r="4" spans="2:7" ht="18.75" x14ac:dyDescent="0.3">
      <c r="B4" s="6" t="s">
        <v>0</v>
      </c>
      <c r="C4" s="7">
        <v>230000000</v>
      </c>
      <c r="D4" s="8"/>
      <c r="E4" s="8"/>
      <c r="F4" s="8"/>
    </row>
    <row r="5" spans="2:7" ht="18.75" x14ac:dyDescent="0.3">
      <c r="B5" s="6" t="s">
        <v>1</v>
      </c>
      <c r="C5" s="7">
        <v>70000000</v>
      </c>
      <c r="D5" s="8"/>
      <c r="E5" s="8"/>
      <c r="F5" s="8"/>
    </row>
    <row r="6" spans="2:7" ht="18.75" x14ac:dyDescent="0.3">
      <c r="B6" s="6" t="s">
        <v>10</v>
      </c>
      <c r="C6" s="9">
        <f>C3</f>
        <v>350000000</v>
      </c>
      <c r="D6" s="8"/>
      <c r="E6" s="8"/>
      <c r="F6" s="8"/>
    </row>
    <row r="7" spans="2:7" ht="18.75" x14ac:dyDescent="0.3">
      <c r="B7" s="6" t="s">
        <v>11</v>
      </c>
      <c r="C7" s="9">
        <f>C3-C4-C5</f>
        <v>50000000</v>
      </c>
      <c r="D7" s="8"/>
      <c r="E7" s="8"/>
      <c r="F7" s="8"/>
    </row>
    <row r="8" spans="2:7" ht="18.75" x14ac:dyDescent="0.3">
      <c r="B8" s="10" t="s">
        <v>12</v>
      </c>
      <c r="C8" s="11">
        <v>15</v>
      </c>
      <c r="D8" s="8"/>
      <c r="E8" s="8"/>
      <c r="F8" s="8"/>
    </row>
    <row r="9" spans="2:7" ht="19.5" thickBot="1" x14ac:dyDescent="0.35">
      <c r="B9" s="12" t="s">
        <v>7</v>
      </c>
      <c r="C9" s="13">
        <f>IF(C8=6,C6-C6*6%,C7-C7*15%)</f>
        <v>42500000</v>
      </c>
      <c r="D9" s="8"/>
      <c r="E9" s="8"/>
      <c r="F9" s="8"/>
    </row>
    <row r="10" spans="2:7" ht="22.5" thickTop="1" thickBot="1" x14ac:dyDescent="0.4">
      <c r="B10" s="14" t="s">
        <v>2</v>
      </c>
      <c r="C10" s="14"/>
      <c r="D10" s="14"/>
      <c r="E10" s="14"/>
      <c r="F10" s="14"/>
    </row>
    <row r="11" spans="2:7" ht="19.5" thickBot="1" x14ac:dyDescent="0.35">
      <c r="B11" s="15" t="s">
        <v>9</v>
      </c>
      <c r="C11" s="16">
        <v>0.22</v>
      </c>
      <c r="D11" s="17">
        <v>0.1</v>
      </c>
      <c r="E11" s="18">
        <v>7.0000000000000007E-2</v>
      </c>
      <c r="F11" s="18">
        <v>0.05</v>
      </c>
    </row>
    <row r="12" spans="2:7" ht="18.75" x14ac:dyDescent="0.3">
      <c r="B12" s="19" t="s">
        <v>3</v>
      </c>
      <c r="C12" s="20">
        <f>C3*22/122</f>
        <v>63114754.098360658</v>
      </c>
      <c r="D12" s="21">
        <f>C3*10/110</f>
        <v>31818181.818181816</v>
      </c>
      <c r="E12" s="22">
        <f>C3*7/107</f>
        <v>22897196.261682242</v>
      </c>
      <c r="F12" s="22">
        <f>C3*5/105</f>
        <v>16666666.666666666</v>
      </c>
    </row>
    <row r="13" spans="2:7" ht="18.75" x14ac:dyDescent="0.3">
      <c r="B13" s="23" t="s">
        <v>4</v>
      </c>
      <c r="C13" s="24">
        <f>C3-C12</f>
        <v>286885245.90163934</v>
      </c>
      <c r="D13" s="25">
        <f>C3-D12</f>
        <v>318181818.18181819</v>
      </c>
      <c r="E13" s="26">
        <f>C3-E12</f>
        <v>327102803.73831773</v>
      </c>
      <c r="F13" s="26">
        <f>C3-F12</f>
        <v>333333333.33333331</v>
      </c>
    </row>
    <row r="14" spans="2:7" ht="18.75" x14ac:dyDescent="0.3">
      <c r="B14" s="23" t="s">
        <v>5</v>
      </c>
      <c r="C14" s="24">
        <f>C4*22/122</f>
        <v>41475409.836065575</v>
      </c>
      <c r="D14" s="25">
        <f>C4*10/110</f>
        <v>20909090.90909091</v>
      </c>
      <c r="E14" s="26"/>
      <c r="F14" s="26"/>
    </row>
    <row r="15" spans="2:7" ht="18.75" x14ac:dyDescent="0.3">
      <c r="B15" s="27" t="s">
        <v>16</v>
      </c>
      <c r="C15" s="28">
        <f>IF(C8=6,(C12-C14)*6%,(C12-C14)*15%)</f>
        <v>3245901.6393442624</v>
      </c>
      <c r="D15" s="29">
        <f>IF(C8=6,(D12-D14)*6%,(D12-D14)*15%)</f>
        <v>1636363.636363636</v>
      </c>
      <c r="E15" s="30">
        <f>IF(C8=6,E12*6%,E12*15%)</f>
        <v>3434579.439252336</v>
      </c>
      <c r="F15" s="30">
        <f>IF(C8=6,F12*6%,F12*15%)</f>
        <v>2500000</v>
      </c>
    </row>
    <row r="16" spans="2:7" ht="37.5" x14ac:dyDescent="0.3">
      <c r="B16" s="31" t="s">
        <v>6</v>
      </c>
      <c r="C16" s="32">
        <f>C12-C14-C15</f>
        <v>18393442.622950818</v>
      </c>
      <c r="D16" s="33">
        <f>D12-D14-D15</f>
        <v>9272727.2727272697</v>
      </c>
      <c r="E16" s="34">
        <f>E12-E15</f>
        <v>19462616.822429907</v>
      </c>
      <c r="F16" s="34">
        <f>F12-F15</f>
        <v>14166666.666666666</v>
      </c>
    </row>
    <row r="17" spans="2:6" ht="19.5" thickBot="1" x14ac:dyDescent="0.35">
      <c r="B17" s="35" t="s">
        <v>15</v>
      </c>
      <c r="C17" s="36">
        <f>C9-C16</f>
        <v>24106557.377049182</v>
      </c>
      <c r="D17" s="37">
        <f>C9-D16</f>
        <v>33227272.72727273</v>
      </c>
      <c r="E17" s="38">
        <f>C9-E16</f>
        <v>23037383.177570093</v>
      </c>
      <c r="F17" s="38">
        <f>C9-F16</f>
        <v>28333333.333333336</v>
      </c>
    </row>
    <row r="18" spans="2:6" x14ac:dyDescent="0.25">
      <c r="B18" s="8"/>
      <c r="C18" s="8"/>
      <c r="D18" s="8"/>
      <c r="E18" s="8"/>
      <c r="F18" s="8"/>
    </row>
  </sheetData>
  <sheetProtection algorithmName="SHA-512" hashValue="QX5NXCtgyyJtBl4oZyPREoGDt2mdN6jdUrCVTjMdDrXA6DQiP+EKkHtzjvYhNC0xk8FFXv5EGROVbqYM5ZAo0g==" saltValue="ZqKr7JKwDK9VI3GEuOGAMg==" spinCount="100000" sheet="1" objects="1" scenarios="1"/>
  <protectedRanges>
    <protectedRange sqref="C8" name="Диапазон2"/>
    <protectedRange sqref="C3:C5" name="Диапазон1"/>
  </protectedRanges>
  <mergeCells count="3">
    <mergeCell ref="B2:C2"/>
    <mergeCell ref="B1:F1"/>
    <mergeCell ref="B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 Литвинова</cp:lastModifiedBy>
  <dcterms:created xsi:type="dcterms:W3CDTF">2015-06-05T18:19:34Z</dcterms:created>
  <dcterms:modified xsi:type="dcterms:W3CDTF">2025-12-17T05:05:07Z</dcterms:modified>
</cp:coreProperties>
</file>